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885" windowHeight="10320" activeTab="0"/>
  </bookViews>
  <sheets>
    <sheet name="somma_MEDICI+COMPART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<sst xmlns="http://schemas.openxmlformats.org/spreadsheetml/2006/main" count="60" uniqueCount="52">
  <si>
    <t>PEDIATRIA</t>
  </si>
  <si>
    <t>CARDIOLOGIA.</t>
  </si>
  <si>
    <t>1335 del 30/09/2011</t>
  </si>
  <si>
    <t>OPERATORE SOCIO SANITARIO</t>
  </si>
  <si>
    <t>1305 del 22/09/2011</t>
  </si>
  <si>
    <t>EDUCATORE PROFESSIONALE</t>
  </si>
  <si>
    <t>620 del 27/04/2011</t>
  </si>
  <si>
    <t>TECNICO RIABILITAZIONE PSICHIATRICA</t>
  </si>
  <si>
    <t>415  del 31/03/2011</t>
  </si>
  <si>
    <t>LOGOPEDISTA</t>
  </si>
  <si>
    <t xml:space="preserve">graduatoria utilizzata sino alla posizione n.
</t>
  </si>
  <si>
    <t>scadenza graduatoria</t>
  </si>
  <si>
    <t>delibera approvazione graduatoria di concorso n.</t>
  </si>
  <si>
    <t>COMPARTO</t>
  </si>
  <si>
    <t>Amministrativo USSA Valutazione e 
Gestione Attività Strategiche</t>
  </si>
  <si>
    <t>compenso 
commissione</t>
  </si>
  <si>
    <t>pubblicazione  bando Burl</t>
  </si>
  <si>
    <t>pubblicazione graduatoria
Burl</t>
  </si>
  <si>
    <t>ANATOMIA PATOLOGICA</t>
  </si>
  <si>
    <t>DIREZIONE MEDICA DI PRESIDIO OSPEDALIERO</t>
  </si>
  <si>
    <t>FARMACOLOGIA E TOSSICOLOGIA CLINICA</t>
  </si>
  <si>
    <t>NEUROCHIRURGIA</t>
  </si>
  <si>
    <t>PSICOLOGO - PSICOTERAPIA</t>
  </si>
  <si>
    <t>128 del 27/01/2011</t>
  </si>
  <si>
    <t>171 del 11/02/2012</t>
  </si>
  <si>
    <t>1818 del 23/12/2011</t>
  </si>
  <si>
    <t xml:space="preserve">CHIRURGIA GENERALE </t>
  </si>
  <si>
    <t>1086 del 25/07/2013</t>
  </si>
  <si>
    <t>1705 del 16/12/2011</t>
  </si>
  <si>
    <t>1328 del 30/09/2011</t>
  </si>
  <si>
    <t xml:space="preserve">EMATOLOGIA </t>
  </si>
  <si>
    <t>937 del 27/06/2013</t>
  </si>
  <si>
    <t xml:space="preserve">DERMATOLOGIA E VENEREOLOGIA </t>
  </si>
  <si>
    <t>1589 del 21/12/2010</t>
  </si>
  <si>
    <t xml:space="preserve">GASTROENTEROLOGIA </t>
  </si>
  <si>
    <t>1775 del 23/12/2011</t>
  </si>
  <si>
    <t xml:space="preserve">MEDICINA E CHIRURGIA D'ACCETTAZIONE E D'URGENZA </t>
  </si>
  <si>
    <t>1083 del 25/07/2013</t>
  </si>
  <si>
    <t xml:space="preserve">NEONATOLOGIA </t>
  </si>
  <si>
    <t>1817 del 23/12/2011</t>
  </si>
  <si>
    <t>335 del 10/03/2011</t>
  </si>
  <si>
    <t>1095 del 31/07/2013</t>
  </si>
  <si>
    <t>229 del 24/02/2011</t>
  </si>
  <si>
    <t>DIRIGENZA</t>
  </si>
  <si>
    <t>Totale spese sostenute
(pubblicazione e compensi commissione)</t>
  </si>
  <si>
    <t>dettaglio spese</t>
  </si>
  <si>
    <t>GRADUATORIE DI CONCORSO  
PER TEMPO INDETERMINATO
UTILIZZO AL 31/03/2014</t>
  </si>
  <si>
    <t>terminata</t>
  </si>
  <si>
    <t>OPERATORE TECNICO SPECIALIZZATO ESPERTO - da assegnare a SOREU</t>
  </si>
  <si>
    <t>258 del 13/02/204</t>
  </si>
  <si>
    <t>COLLABORATORE TECNICO PROFESSIONAE - da assegnare all'Ingegneria clinica</t>
  </si>
  <si>
    <t>457 del 20/03/2014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</si>
</sst>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46" applyFont="1" applyBorder="1" applyAlignment="1">
      <alignment horizontal="right" vertical="center"/>
      <protection/>
    </xf>
    <xf numFmtId="0" fontId="45" fillId="0" borderId="10" xfId="0" applyFont="1" applyBorder="1" applyAlignment="1">
      <alignment/>
    </xf>
    <xf numFmtId="0" fontId="8" fillId="0" borderId="0" xfId="46" applyFont="1" applyAlignment="1">
      <alignment horizontal="center" vertical="center"/>
      <protection/>
    </xf>
    <xf numFmtId="14" fontId="8" fillId="0" borderId="0" xfId="46" applyNumberFormat="1" applyFont="1" applyAlignment="1">
      <alignment vertical="center"/>
      <protection/>
    </xf>
    <xf numFmtId="0" fontId="46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14" fontId="45" fillId="0" borderId="10" xfId="0" applyNumberFormat="1" applyFont="1" applyBorder="1" applyAlignment="1">
      <alignment/>
    </xf>
    <xf numFmtId="0" fontId="4" fillId="33" borderId="10" xfId="46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7" fontId="47" fillId="0" borderId="10" xfId="43" applyNumberFormat="1" applyFont="1" applyBorder="1" applyAlignment="1">
      <alignment vertical="center"/>
    </xf>
    <xf numFmtId="7" fontId="0" fillId="0" borderId="10" xfId="43" applyNumberFormat="1" applyFont="1" applyBorder="1" applyAlignment="1">
      <alignment horizontal="center"/>
    </xf>
    <xf numFmtId="7" fontId="0" fillId="34" borderId="10" xfId="43" applyNumberFormat="1" applyFont="1" applyFill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3" fillId="0" borderId="0" xfId="46" applyFont="1" applyBorder="1" applyAlignment="1">
      <alignment horizontal="right" vertical="center"/>
      <protection/>
    </xf>
    <xf numFmtId="1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7" fontId="47" fillId="0" borderId="0" xfId="43" applyNumberFormat="1" applyFont="1" applyBorder="1" applyAlignment="1">
      <alignment vertical="center"/>
    </xf>
    <xf numFmtId="7" fontId="0" fillId="0" borderId="0" xfId="43" applyNumberFormat="1" applyFont="1" applyBorder="1" applyAlignment="1">
      <alignment horizontal="center"/>
    </xf>
    <xf numFmtId="0" fontId="48" fillId="33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" fillId="35" borderId="12" xfId="46" applyFont="1" applyFill="1" applyBorder="1" applyAlignment="1">
      <alignment horizontal="left" vertical="top" wrapText="1"/>
      <protection/>
    </xf>
    <xf numFmtId="0" fontId="4" fillId="35" borderId="13" xfId="46" applyFont="1" applyFill="1" applyBorder="1" applyAlignment="1">
      <alignment horizontal="center" vertical="top" wrapText="1"/>
      <protection/>
    </xf>
    <xf numFmtId="0" fontId="48" fillId="35" borderId="13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7" fillId="0" borderId="0" xfId="46" applyFont="1" applyBorder="1" applyAlignment="1">
      <alignment vertical="center" wrapText="1"/>
      <protection/>
    </xf>
    <xf numFmtId="0" fontId="4" fillId="33" borderId="10" xfId="46" applyFont="1" applyFill="1" applyBorder="1" applyAlignment="1">
      <alignment horizontal="left" vertical="top" wrapText="1"/>
      <protection/>
    </xf>
    <xf numFmtId="0" fontId="48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7" fillId="0" borderId="14" xfId="46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5" fillId="33" borderId="14" xfId="46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5" fillId="35" borderId="16" xfId="46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0" fontId="46" fillId="0" borderId="18" xfId="0" applyFont="1" applyBorder="1" applyAlignment="1">
      <alignment vertical="center"/>
    </xf>
    <xf numFmtId="0" fontId="7" fillId="0" borderId="18" xfId="46" applyFont="1" applyBorder="1" applyAlignment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74" zoomScaleNormal="74" zoomScalePageLayoutView="0" workbookViewId="0" topLeftCell="A1">
      <selection activeCell="D23" sqref="D23"/>
    </sheetView>
  </sheetViews>
  <sheetFormatPr defaultColWidth="9.140625" defaultRowHeight="15"/>
  <cols>
    <col min="1" max="1" width="4.28125" style="0" customWidth="1"/>
    <col min="2" max="2" width="62.140625" style="0" bestFit="1" customWidth="1"/>
    <col min="3" max="3" width="20.28125" style="0" customWidth="1"/>
    <col min="4" max="4" width="15.7109375" style="0" customWidth="1"/>
    <col min="5" max="5" width="18.421875" style="1" customWidth="1"/>
    <col min="6" max="6" width="19.57421875" style="0" customWidth="1"/>
    <col min="7" max="7" width="16.8515625" style="0" bestFit="1" customWidth="1"/>
    <col min="8" max="8" width="14.57421875" style="0" customWidth="1"/>
    <col min="9" max="9" width="16.8515625" style="0" bestFit="1" customWidth="1"/>
  </cols>
  <sheetData>
    <row r="1" spans="1:6" s="6" customFormat="1" ht="93" customHeight="1">
      <c r="A1" s="36" t="s">
        <v>46</v>
      </c>
      <c r="B1" s="37"/>
      <c r="C1" s="14"/>
      <c r="D1" s="4"/>
      <c r="E1" s="4"/>
      <c r="F1" s="5"/>
    </row>
    <row r="2" spans="1:9" s="6" customFormat="1" ht="24" customHeight="1">
      <c r="A2" s="42"/>
      <c r="B2" s="43"/>
      <c r="C2" s="14"/>
      <c r="D2" s="4"/>
      <c r="E2" s="4"/>
      <c r="F2" s="5"/>
      <c r="G2" s="33" t="s">
        <v>45</v>
      </c>
      <c r="H2" s="34"/>
      <c r="I2" s="34"/>
    </row>
    <row r="3" spans="1:9" ht="51">
      <c r="A3" s="40" t="s">
        <v>43</v>
      </c>
      <c r="B3" s="41"/>
      <c r="C3" s="23" t="s">
        <v>12</v>
      </c>
      <c r="D3" s="24" t="s">
        <v>11</v>
      </c>
      <c r="E3" s="24" t="s">
        <v>10</v>
      </c>
      <c r="F3" s="24" t="s">
        <v>44</v>
      </c>
      <c r="G3" s="25" t="s">
        <v>16</v>
      </c>
      <c r="H3" s="25" t="s">
        <v>17</v>
      </c>
      <c r="I3" s="25" t="s">
        <v>15</v>
      </c>
    </row>
    <row r="4" spans="1:9" ht="22.5" customHeight="1">
      <c r="A4" s="26">
        <v>1</v>
      </c>
      <c r="B4" s="3" t="s">
        <v>14</v>
      </c>
      <c r="C4" s="2" t="s">
        <v>23</v>
      </c>
      <c r="D4" s="8">
        <v>41756</v>
      </c>
      <c r="E4" s="22">
        <v>1</v>
      </c>
      <c r="F4" s="11">
        <f aca="true" t="shared" si="0" ref="F4:F17">G4+I4+H4</f>
        <v>1915.39</v>
      </c>
      <c r="G4" s="12">
        <v>808.93</v>
      </c>
      <c r="H4" s="12">
        <f>30.24/7</f>
        <v>4.319999999999999</v>
      </c>
      <c r="I4" s="13">
        <v>1102.14</v>
      </c>
    </row>
    <row r="5" spans="1:9" ht="22.5" customHeight="1">
      <c r="A5" s="26">
        <v>2</v>
      </c>
      <c r="B5" s="3" t="s">
        <v>18</v>
      </c>
      <c r="C5" s="2" t="s">
        <v>24</v>
      </c>
      <c r="D5" s="8">
        <v>42063</v>
      </c>
      <c r="E5" s="22">
        <v>2</v>
      </c>
      <c r="F5" s="11">
        <f t="shared" si="0"/>
        <v>962.0966666666667</v>
      </c>
      <c r="G5" s="12">
        <f>44.86/6</f>
        <v>7.476666666666667</v>
      </c>
      <c r="H5" s="12">
        <v>15.62</v>
      </c>
      <c r="I5" s="12">
        <f>671.15+267.85</f>
        <v>939</v>
      </c>
    </row>
    <row r="6" spans="1:9" ht="22.5" customHeight="1">
      <c r="A6" s="26">
        <v>3</v>
      </c>
      <c r="B6" s="3" t="s">
        <v>1</v>
      </c>
      <c r="C6" s="2" t="s">
        <v>25</v>
      </c>
      <c r="D6" s="8">
        <v>42015</v>
      </c>
      <c r="E6" s="22">
        <v>4</v>
      </c>
      <c r="F6" s="11">
        <f t="shared" si="0"/>
        <v>1282.9706666666666</v>
      </c>
      <c r="G6" s="12">
        <f>44.86/6</f>
        <v>7.476666666666667</v>
      </c>
      <c r="H6" s="12">
        <f>14.62/5</f>
        <v>2.924</v>
      </c>
      <c r="I6" s="12">
        <f>1021.47+251.1</f>
        <v>1272.57</v>
      </c>
    </row>
    <row r="7" spans="1:9" ht="22.5" customHeight="1">
      <c r="A7" s="26">
        <v>4</v>
      </c>
      <c r="B7" s="3" t="s">
        <v>26</v>
      </c>
      <c r="C7" s="2" t="s">
        <v>27</v>
      </c>
      <c r="D7" s="8">
        <v>42596</v>
      </c>
      <c r="E7" s="22">
        <v>1</v>
      </c>
      <c r="F7" s="11">
        <f t="shared" si="0"/>
        <v>844.5899999999999</v>
      </c>
      <c r="G7" s="12">
        <f>87.72/4</f>
        <v>21.93</v>
      </c>
      <c r="H7" s="12">
        <f>16/4</f>
        <v>4</v>
      </c>
      <c r="I7" s="12">
        <f>688.42+130.24</f>
        <v>818.66</v>
      </c>
    </row>
    <row r="8" spans="1:9" ht="22.5" customHeight="1">
      <c r="A8" s="26">
        <v>5</v>
      </c>
      <c r="B8" s="3" t="s">
        <v>32</v>
      </c>
      <c r="C8" s="2" t="s">
        <v>28</v>
      </c>
      <c r="D8" s="8">
        <v>42015</v>
      </c>
      <c r="E8" s="22">
        <v>1</v>
      </c>
      <c r="F8" s="11">
        <f t="shared" si="0"/>
        <v>1035.9706666666666</v>
      </c>
      <c r="G8" s="12">
        <f>44.86/6</f>
        <v>7.476666666666667</v>
      </c>
      <c r="H8" s="12">
        <f>14.62/5</f>
        <v>2.924</v>
      </c>
      <c r="I8" s="12">
        <f>954.27+71.3</f>
        <v>1025.57</v>
      </c>
    </row>
    <row r="9" spans="1:9" ht="22.5" customHeight="1">
      <c r="A9" s="26">
        <v>6</v>
      </c>
      <c r="B9" s="3" t="s">
        <v>19</v>
      </c>
      <c r="C9" s="2" t="s">
        <v>29</v>
      </c>
      <c r="D9" s="8">
        <v>41938</v>
      </c>
      <c r="E9" s="22">
        <v>4</v>
      </c>
      <c r="F9" s="11">
        <f t="shared" si="0"/>
        <v>1074.9766666666667</v>
      </c>
      <c r="G9" s="12">
        <v>44.86</v>
      </c>
      <c r="H9" s="12">
        <f>15.62/3</f>
        <v>5.206666666666666</v>
      </c>
      <c r="I9" s="12">
        <f>943.07+81.84</f>
        <v>1024.91</v>
      </c>
    </row>
    <row r="10" spans="1:9" ht="22.5" customHeight="1">
      <c r="A10" s="26">
        <v>7</v>
      </c>
      <c r="B10" s="3" t="s">
        <v>30</v>
      </c>
      <c r="C10" s="2" t="s">
        <v>31</v>
      </c>
      <c r="D10" s="8">
        <v>42596</v>
      </c>
      <c r="E10" s="22">
        <v>1</v>
      </c>
      <c r="F10" s="11">
        <f t="shared" si="0"/>
        <v>909.38</v>
      </c>
      <c r="G10" s="12">
        <f>87.72/4</f>
        <v>21.93</v>
      </c>
      <c r="H10" s="12">
        <f>16/4</f>
        <v>4</v>
      </c>
      <c r="I10" s="12">
        <f>671.15+212.3</f>
        <v>883.45</v>
      </c>
    </row>
    <row r="11" spans="1:9" ht="22.5" customHeight="1">
      <c r="A11" s="26">
        <v>8</v>
      </c>
      <c r="B11" s="3" t="s">
        <v>20</v>
      </c>
      <c r="C11" s="2" t="s">
        <v>33</v>
      </c>
      <c r="D11" s="8">
        <v>41756</v>
      </c>
      <c r="E11" s="22" t="s">
        <v>47</v>
      </c>
      <c r="F11" s="11">
        <f t="shared" si="0"/>
        <v>2111.84</v>
      </c>
      <c r="G11" s="12">
        <v>808.93</v>
      </c>
      <c r="H11" s="12">
        <f>30.24/7</f>
        <v>4.319999999999999</v>
      </c>
      <c r="I11" s="12">
        <f>938.59+360</f>
        <v>1298.5900000000001</v>
      </c>
    </row>
    <row r="12" spans="1:9" ht="22.5" customHeight="1">
      <c r="A12" s="26">
        <v>9</v>
      </c>
      <c r="B12" s="3" t="s">
        <v>34</v>
      </c>
      <c r="C12" s="2" t="s">
        <v>35</v>
      </c>
      <c r="D12" s="8">
        <v>42015</v>
      </c>
      <c r="E12" s="22">
        <v>3</v>
      </c>
      <c r="F12" s="11">
        <f t="shared" si="0"/>
        <v>1048.7806666666668</v>
      </c>
      <c r="G12" s="12">
        <f>44.86/6</f>
        <v>7.476666666666667</v>
      </c>
      <c r="H12" s="12">
        <f>14.62/5</f>
        <v>2.924</v>
      </c>
      <c r="I12" s="12">
        <f>956.5+81.88</f>
        <v>1038.38</v>
      </c>
    </row>
    <row r="13" spans="1:9" ht="22.5" customHeight="1">
      <c r="A13" s="26">
        <v>10</v>
      </c>
      <c r="B13" s="3" t="s">
        <v>36</v>
      </c>
      <c r="C13" s="2" t="s">
        <v>37</v>
      </c>
      <c r="D13" s="8">
        <v>42596</v>
      </c>
      <c r="E13" s="22">
        <v>1</v>
      </c>
      <c r="F13" s="11">
        <f t="shared" si="0"/>
        <v>861.5199999999999</v>
      </c>
      <c r="G13" s="12">
        <f>87.72/4</f>
        <v>21.93</v>
      </c>
      <c r="H13" s="12">
        <f>16/4</f>
        <v>4</v>
      </c>
      <c r="I13" s="12">
        <f>671.15+164.44</f>
        <v>835.5899999999999</v>
      </c>
    </row>
    <row r="14" spans="1:9" ht="22.5" customHeight="1">
      <c r="A14" s="26">
        <v>11</v>
      </c>
      <c r="B14" s="3" t="s">
        <v>38</v>
      </c>
      <c r="C14" s="2" t="s">
        <v>39</v>
      </c>
      <c r="D14" s="8">
        <v>42015</v>
      </c>
      <c r="E14" s="22">
        <v>3</v>
      </c>
      <c r="F14" s="11">
        <f t="shared" si="0"/>
        <v>1011.1206666666667</v>
      </c>
      <c r="G14" s="12">
        <f>44.86/6</f>
        <v>7.476666666666667</v>
      </c>
      <c r="H14" s="12">
        <f>14.62/5</f>
        <v>2.924</v>
      </c>
      <c r="I14" s="12">
        <f>943.07+57.65</f>
        <v>1000.72</v>
      </c>
    </row>
    <row r="15" spans="1:9" ht="22.5" customHeight="1">
      <c r="A15" s="26">
        <v>12</v>
      </c>
      <c r="B15" s="3" t="s">
        <v>21</v>
      </c>
      <c r="C15" s="2" t="s">
        <v>40</v>
      </c>
      <c r="D15" s="8">
        <v>41756</v>
      </c>
      <c r="E15" s="22">
        <v>3</v>
      </c>
      <c r="F15" s="11">
        <f t="shared" si="0"/>
        <v>1547.78</v>
      </c>
      <c r="G15" s="12">
        <v>808.93</v>
      </c>
      <c r="H15" s="12">
        <f>30.24/7</f>
        <v>4.319999999999999</v>
      </c>
      <c r="I15" s="12">
        <f>663.97+70.56</f>
        <v>734.53</v>
      </c>
    </row>
    <row r="16" spans="1:9" ht="22.5" customHeight="1">
      <c r="A16" s="26">
        <v>13</v>
      </c>
      <c r="B16" s="3" t="s">
        <v>0</v>
      </c>
      <c r="C16" s="2" t="s">
        <v>41</v>
      </c>
      <c r="D16" s="8">
        <v>42596</v>
      </c>
      <c r="E16" s="22">
        <v>1</v>
      </c>
      <c r="F16" s="11">
        <f t="shared" si="0"/>
        <v>982.49</v>
      </c>
      <c r="G16" s="12">
        <f>87.72/4</f>
        <v>21.93</v>
      </c>
      <c r="H16" s="12">
        <v>4</v>
      </c>
      <c r="I16" s="12">
        <f>883.71+72.85</f>
        <v>956.5600000000001</v>
      </c>
    </row>
    <row r="17" spans="1:9" ht="22.5" customHeight="1">
      <c r="A17" s="26">
        <v>14</v>
      </c>
      <c r="B17" s="27" t="s">
        <v>22</v>
      </c>
      <c r="C17" s="2" t="s">
        <v>42</v>
      </c>
      <c r="D17" s="28">
        <v>41756</v>
      </c>
      <c r="E17" s="29">
        <v>3</v>
      </c>
      <c r="F17" s="11">
        <f t="shared" si="0"/>
        <v>1974.3999999999999</v>
      </c>
      <c r="G17" s="12">
        <v>808.93</v>
      </c>
      <c r="H17" s="12">
        <f>30.24/7</f>
        <v>4.319999999999999</v>
      </c>
      <c r="I17" s="12">
        <f>1043.87+117.28</f>
        <v>1161.1499999999999</v>
      </c>
    </row>
    <row r="18" spans="2:15" ht="22.5" customHeight="1">
      <c r="B18" s="15"/>
      <c r="C18" s="16"/>
      <c r="D18" s="17"/>
      <c r="E18" s="18"/>
      <c r="F18" s="19"/>
      <c r="G18" s="20"/>
      <c r="H18" s="20"/>
      <c r="I18" s="20"/>
      <c r="O18" s="7"/>
    </row>
    <row r="19" spans="2:15" ht="22.5" customHeight="1">
      <c r="B19" s="15"/>
      <c r="C19" s="16"/>
      <c r="D19" s="17"/>
      <c r="E19" s="18"/>
      <c r="F19" s="19"/>
      <c r="G19" s="20"/>
      <c r="H19" s="20"/>
      <c r="I19" s="20"/>
      <c r="O19" s="7"/>
    </row>
    <row r="20" spans="2:9" s="6" customFormat="1" ht="24" customHeight="1">
      <c r="B20" s="30"/>
      <c r="C20" s="14"/>
      <c r="D20" s="4"/>
      <c r="E20" s="4"/>
      <c r="F20" s="5"/>
      <c r="G20" s="35" t="s">
        <v>45</v>
      </c>
      <c r="H20" s="34"/>
      <c r="I20" s="34"/>
    </row>
    <row r="21" spans="1:15" ht="56.25" customHeight="1">
      <c r="A21" s="38" t="s">
        <v>13</v>
      </c>
      <c r="B21" s="39"/>
      <c r="C21" s="31" t="s">
        <v>12</v>
      </c>
      <c r="D21" s="9" t="s">
        <v>11</v>
      </c>
      <c r="E21" s="9" t="s">
        <v>10</v>
      </c>
      <c r="F21" s="9" t="s">
        <v>44</v>
      </c>
      <c r="G21" s="32" t="s">
        <v>16</v>
      </c>
      <c r="H21" s="21" t="s">
        <v>17</v>
      </c>
      <c r="I21" s="21" t="s">
        <v>15</v>
      </c>
      <c r="O21" s="10"/>
    </row>
    <row r="22" spans="1:15" ht="22.5" customHeight="1">
      <c r="A22" s="26">
        <v>1</v>
      </c>
      <c r="B22" s="3" t="s">
        <v>9</v>
      </c>
      <c r="C22" s="2" t="s">
        <v>8</v>
      </c>
      <c r="D22" s="8">
        <v>41756</v>
      </c>
      <c r="E22" s="22">
        <v>3</v>
      </c>
      <c r="F22" s="11">
        <f aca="true" t="shared" si="1" ref="F22:F27">SUM(G22:I22)</f>
        <v>1383.0466666666666</v>
      </c>
      <c r="G22" s="12">
        <f>(828.83+43.86)/3</f>
        <v>290.8966666666667</v>
      </c>
      <c r="H22" s="12">
        <f>30.24/7</f>
        <v>4.319999999999999</v>
      </c>
      <c r="I22" s="12">
        <v>1087.83</v>
      </c>
      <c r="O22" s="7"/>
    </row>
    <row r="23" spans="1:15" ht="22.5" customHeight="1">
      <c r="A23" s="26">
        <v>2</v>
      </c>
      <c r="B23" s="3" t="s">
        <v>7</v>
      </c>
      <c r="C23" s="2" t="s">
        <v>6</v>
      </c>
      <c r="D23" s="8">
        <v>41791</v>
      </c>
      <c r="E23" s="22">
        <v>2</v>
      </c>
      <c r="F23" s="11">
        <f t="shared" si="1"/>
        <v>1517.7466666666667</v>
      </c>
      <c r="G23" s="12">
        <f>(828.83+43.86)/3</f>
        <v>290.8966666666667</v>
      </c>
      <c r="H23" s="12">
        <v>15.62</v>
      </c>
      <c r="I23" s="12">
        <f>1107.43+103.8</f>
        <v>1211.23</v>
      </c>
      <c r="O23" s="7"/>
    </row>
    <row r="24" spans="1:15" ht="22.5" customHeight="1">
      <c r="A24" s="26">
        <v>3</v>
      </c>
      <c r="B24" s="3" t="s">
        <v>5</v>
      </c>
      <c r="C24" s="2" t="s">
        <v>4</v>
      </c>
      <c r="D24" s="8">
        <v>41938</v>
      </c>
      <c r="E24" s="22">
        <v>2</v>
      </c>
      <c r="F24" s="11">
        <f t="shared" si="1"/>
        <v>1425.3733333333334</v>
      </c>
      <c r="G24" s="12">
        <f>(828.83+43.86)/3</f>
        <v>290.8966666666667</v>
      </c>
      <c r="H24" s="12">
        <f>15.62/3</f>
        <v>5.206666666666666</v>
      </c>
      <c r="I24" s="12">
        <v>1129.27</v>
      </c>
      <c r="O24" s="7"/>
    </row>
    <row r="25" spans="1:15" ht="22.5" customHeight="1">
      <c r="A25" s="26">
        <v>4</v>
      </c>
      <c r="B25" s="3" t="s">
        <v>3</v>
      </c>
      <c r="C25" s="2" t="s">
        <v>2</v>
      </c>
      <c r="D25" s="8">
        <v>41938</v>
      </c>
      <c r="E25" s="22">
        <v>55</v>
      </c>
      <c r="F25" s="11">
        <f t="shared" si="1"/>
        <v>6176.426666666666</v>
      </c>
      <c r="G25" s="12">
        <f>765.07+43.86</f>
        <v>808.9300000000001</v>
      </c>
      <c r="H25" s="12">
        <f>15.62/3</f>
        <v>5.206666666666666</v>
      </c>
      <c r="I25" s="12">
        <f>2062.45+427.38+435.22+886.64+354.66+854.24+341.7</f>
        <v>5362.29</v>
      </c>
      <c r="O25" s="7"/>
    </row>
    <row r="26" spans="1:15" ht="22.5" customHeight="1">
      <c r="A26" s="26">
        <v>5</v>
      </c>
      <c r="B26" s="3" t="s">
        <v>48</v>
      </c>
      <c r="C26" s="2" t="s">
        <v>49</v>
      </c>
      <c r="D26" s="8">
        <v>42813</v>
      </c>
      <c r="E26" s="22">
        <v>6</v>
      </c>
      <c r="F26" s="11">
        <f t="shared" si="1"/>
        <v>796.0500000000001</v>
      </c>
      <c r="G26" s="12">
        <v>88.72</v>
      </c>
      <c r="H26" s="12">
        <v>17</v>
      </c>
      <c r="I26" s="12">
        <v>690.33</v>
      </c>
      <c r="O26" s="7"/>
    </row>
    <row r="27" spans="1:15" ht="22.5" customHeight="1">
      <c r="A27" s="26">
        <v>6</v>
      </c>
      <c r="B27" s="3" t="s">
        <v>50</v>
      </c>
      <c r="C27" s="2" t="s">
        <v>51</v>
      </c>
      <c r="D27" s="8">
        <v>42827</v>
      </c>
      <c r="E27" s="22">
        <v>1</v>
      </c>
      <c r="F27" s="11">
        <f t="shared" si="1"/>
        <v>923.5</v>
      </c>
      <c r="G27" s="12">
        <v>97</v>
      </c>
      <c r="H27" s="12">
        <v>17</v>
      </c>
      <c r="I27" s="12">
        <v>809.5</v>
      </c>
      <c r="O27" s="7"/>
    </row>
  </sheetData>
  <sheetProtection/>
  <mergeCells count="5">
    <mergeCell ref="G2:I2"/>
    <mergeCell ref="G20:I20"/>
    <mergeCell ref="A1:B1"/>
    <mergeCell ref="A21:B21"/>
    <mergeCell ref="A3:B3"/>
  </mergeCells>
  <conditionalFormatting sqref="G18:G19">
    <cfRule type="cellIs" priority="5" dxfId="0" operator="lessThan" stopIfTrue="1">
      <formula>$N$7</formula>
    </cfRule>
  </conditionalFormatting>
  <conditionalFormatting sqref="G22:G25">
    <cfRule type="cellIs" priority="4" dxfId="0" operator="lessThan" stopIfTrue="1">
      <formula>$N$7</formula>
    </cfRule>
  </conditionalFormatting>
  <conditionalFormatting sqref="G26:I27">
    <cfRule type="cellIs" priority="1" dxfId="0" operator="lessThan" stopIfTrue="1">
      <formula>$N$7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paperino</dc:creator>
  <cp:keywords/>
  <dc:description/>
  <cp:lastModifiedBy>paperino</cp:lastModifiedBy>
  <cp:lastPrinted>2014-04-02T13:19:07Z</cp:lastPrinted>
  <dcterms:created xsi:type="dcterms:W3CDTF">2013-09-24T07:47:16Z</dcterms:created>
  <dcterms:modified xsi:type="dcterms:W3CDTF">2014-04-02T13:19:09Z</dcterms:modified>
  <cp:category/>
  <cp:version/>
  <cp:contentType/>
  <cp:contentStatus/>
</cp:coreProperties>
</file>